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6ACFDBF-00BE-481D-8533-2D14A065938E}" xr6:coauthVersionLast="47" xr6:coauthVersionMax="47" xr10:uidLastSave="{00000000-0000-0000-0000-000000000000}"/>
  <bookViews>
    <workbookView xWindow="-120" yWindow="-120" windowWidth="24240" windowHeight="131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<sst xmlns="http://schemas.openxmlformats.org/spreadsheetml/2006/main" count="7786" uniqueCount="2523">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</sst>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AJ7" sqref="AJ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383</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2495</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2495</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2496</v>
      </c>
      <c r="M17" s="666"/>
      <c r="N17" s="666"/>
      <c r="O17" s="667"/>
      <c r="P17" s="491" t="s">
        <v>15</v>
      </c>
      <c r="Q17" s="668" t="s">
        <v>2497</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2498</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2499</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2500</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2501</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2502</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2503</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2504</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2505</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2506</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2491</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2491</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2491</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3">
        <v>1</v>
      </c>
      <c r="B40" s="654" t="s">
        <v>2494</v>
      </c>
      <c r="C40" s="655"/>
      <c r="D40" s="655"/>
      <c r="E40" s="655"/>
      <c r="F40" s="655"/>
      <c r="G40" s="655"/>
      <c r="H40" s="655"/>
      <c r="I40" s="655"/>
      <c r="J40" s="655"/>
      <c r="K40" s="655"/>
      <c r="L40" s="657" t="s">
        <v>2507</v>
      </c>
      <c r="M40" s="657"/>
      <c r="N40" s="657"/>
      <c r="O40" s="657"/>
      <c r="P40" s="657"/>
      <c r="Q40" s="656" t="s">
        <v>490</v>
      </c>
      <c r="R40" s="656"/>
      <c r="S40" s="656"/>
      <c r="T40" s="656"/>
      <c r="U40" s="656"/>
      <c r="V40" s="634" t="s">
        <v>1635</v>
      </c>
      <c r="W40" s="637" t="s">
        <v>2508</v>
      </c>
      <c r="X40" s="637"/>
      <c r="Y40" s="637"/>
      <c r="Z40" s="717" t="s">
        <v>385</v>
      </c>
      <c r="AA40" s="718"/>
      <c r="AB40" s="71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3">
        <f t="shared" ref="A42:A105" si="1">A41+1</f>
        <v>3</v>
      </c>
      <c r="B42" s="648" t="s">
        <v>2511</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3">
        <f t="shared" si="1"/>
        <v>4</v>
      </c>
      <c r="B43" s="648" t="s">
        <v>2513</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3">
        <f t="shared" si="1"/>
        <v>5</v>
      </c>
      <c r="B44" s="648" t="s">
        <v>2514</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3">
        <f t="shared" si="1"/>
        <v>6</v>
      </c>
      <c r="B45" s="648" t="s">
        <v>2516</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3">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3">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3">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3">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3">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3">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3">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3">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3">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3">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3">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3">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3">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3">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3">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3">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3">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3">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3">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3">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3">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3">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3">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3">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3">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3">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3">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3">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3">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3">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3">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3">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3">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3">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3">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3">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3">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3">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3">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3">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3">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3">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3">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3">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3">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3">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3">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3">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3">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3">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3">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3">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3">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3">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3">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3">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3">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3">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3">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3">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3">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3">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3">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3">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3">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3">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3">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3">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3">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3">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3">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3">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3">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3">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3">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3">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3">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3">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3">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3">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3">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3">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3">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3">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3">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3">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3">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3">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3">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3">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3">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3">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3">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3">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東京都</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○○ケアサービス</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○○ケアサービス</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100-0005</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東京都千代田区１－１－１</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○○ビル○○号室</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コウロウ　タロウ</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厚労　太郎</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000-0000-0000</v>
      </c>
      <c r="M12" s="884"/>
      <c r="N12" s="884"/>
      <c r="O12" s="884"/>
      <c r="P12" s="884"/>
      <c r="Q12" s="884"/>
      <c r="R12" s="884"/>
      <c r="S12" s="884"/>
      <c r="T12" s="884"/>
      <c r="U12" s="884"/>
      <c r="V12" s="896" t="s">
        <v>26</v>
      </c>
      <c r="W12" s="896"/>
      <c r="X12" s="896"/>
      <c r="Y12" s="896"/>
      <c r="Z12" s="884" t="str">
        <f>IF(基本情報入力シート!L26="","",基本情報入力シート!L26)</f>
        <v>aaa@aaa.com</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144283008</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150000000</v>
      </c>
      <c r="R17" s="883"/>
      <c r="S17" s="883"/>
      <c r="T17" s="883"/>
      <c r="U17" s="883"/>
      <c r="V17" s="88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47285918</v>
      </c>
      <c r="U25" s="866"/>
      <c r="V25" s="866"/>
      <c r="W25" s="866"/>
      <c r="X25" s="866"/>
      <c r="Y25" s="866"/>
      <c r="Z25" s="273" t="s">
        <v>61</v>
      </c>
      <c r="AA25" s="274" t="s">
        <v>64</v>
      </c>
      <c r="AB25" s="867" t="str">
        <f>IF(H6="", "", IFERROR(IF(T26&gt;=T25,"○","×"),""))</f>
        <v>○</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50000000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4</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3</v>
      </c>
      <c r="BB36" s="861"/>
      <c r="BC36" s="861"/>
      <c r="BD36" s="861"/>
      <c r="BE36" s="861">
        <f>COUNTIF('別紙様式2-3（個票（６月以降））'!N:N,"*処遇改善加算Ⅰ*")+COUNTIF('別紙様式2-3（個票（６月以降））'!N:N,"*処遇改善加算Ⅱ*")+COUNTIF('別紙様式2-3（個票（６月以降））'!N:N,"処遇改善加算Ⅲ")</f>
        <v>4</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2</v>
      </c>
      <c r="BB40" s="860"/>
      <c r="BC40" s="860"/>
      <c r="BD40" s="860"/>
      <c r="BE40" s="861">
        <f>COUNTIF('別紙様式2-3（個票（６月以降））'!N:N,"*処遇改善加算Ⅰ*")+COUNTIF('別紙様式2-3（個票（６月以降））'!N:N,"*処遇改善加算Ⅱ*")</f>
        <v>4</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8">
        <f>COUNTIF('別紙様式2-2（個票（４、５月））'!N:N,"処遇改善加算Ⅰ")</f>
        <v>1</v>
      </c>
      <c r="BB51" s="898"/>
      <c r="BC51" s="898"/>
      <c r="BD51" s="898"/>
      <c r="BE51" s="898">
        <f>COUNTIF('別紙様式2-3（個票（６月以降））'!N:N,"*処遇改善加算Ⅰ*")</f>
        <v>2</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該当</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該当</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11" t="s">
        <v>362</v>
      </c>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！この区分（４項目）から２つ以上の取組が選択されていません。</v>
      </c>
      <c r="AN65" s="804"/>
      <c r="AO65" s="804"/>
      <c r="AP65" s="804"/>
      <c r="AQ65" s="804"/>
      <c r="AR65" s="804"/>
      <c r="AS65" s="804"/>
      <c r="AT65" s="804"/>
      <c r="AU65" s="804"/>
      <c r="AV65" s="804"/>
      <c r="AW65" s="804"/>
      <c r="AX65" s="805"/>
      <c r="AY65" s="247"/>
      <c r="AZ65" s="12"/>
      <c r="BA65" s="815">
        <f>COUNTIF(E65:F68, "✓")+COUNTIF(E65:F68, "誓約")</f>
        <v>2</v>
      </c>
      <c r="BB65" s="424">
        <f>IF(AI58="該当",1,IF(AI61="該当",2,""))</f>
        <v>1</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t="s">
        <v>2491</v>
      </c>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t="s">
        <v>2491</v>
      </c>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！この区分（４項目）から２つ以上の取組が選択されていません。</v>
      </c>
      <c r="AN69" s="804"/>
      <c r="AO69" s="804"/>
      <c r="AP69" s="804"/>
      <c r="AQ69" s="804"/>
      <c r="AR69" s="804"/>
      <c r="AS69" s="804"/>
      <c r="AT69" s="804"/>
      <c r="AU69" s="804"/>
      <c r="AV69" s="804"/>
      <c r="AW69" s="804"/>
      <c r="AX69" s="805"/>
      <c r="AY69" s="247"/>
      <c r="AZ69" s="12"/>
      <c r="BA69" s="815">
        <f>COUNTIF(E69:F72, "✓")+COUNTIF(E69:F72, "誓約")</f>
        <v>2</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t="s">
        <v>362</v>
      </c>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t="s">
        <v>2491</v>
      </c>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！この区分（４項目）から２つ以上の取組が選択されていません。</v>
      </c>
      <c r="AN73" s="804"/>
      <c r="AO73" s="804"/>
      <c r="AP73" s="804"/>
      <c r="AQ73" s="804"/>
      <c r="AR73" s="804"/>
      <c r="AS73" s="804"/>
      <c r="AT73" s="804"/>
      <c r="AU73" s="804"/>
      <c r="AV73" s="804"/>
      <c r="AW73" s="804"/>
      <c r="AX73" s="805"/>
      <c r="AY73" s="247"/>
      <c r="AZ73" s="12"/>
      <c r="BA73" s="815">
        <f>COUNTIF(E73:F76, "✓")+COUNTIF(E73:F76, "誓約")</f>
        <v>2</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t="s">
        <v>362</v>
      </c>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t="s">
        <v>2491</v>
      </c>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804"/>
      <c r="AO77" s="804"/>
      <c r="AP77" s="804"/>
      <c r="AQ77" s="804"/>
      <c r="AR77" s="804"/>
      <c r="AS77" s="804"/>
      <c r="AT77" s="804"/>
      <c r="AU77" s="804"/>
      <c r="AV77" s="804"/>
      <c r="AW77" s="804"/>
      <c r="AX77" s="805"/>
      <c r="AY77" s="247"/>
      <c r="AZ77" s="12"/>
      <c r="BA77" s="815">
        <f>COUNTIF(E77:F80, "✓")+COUNTIF(E77:F80, "誓約")</f>
        <v>2</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t="s">
        <v>362</v>
      </c>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t="s">
        <v>2491</v>
      </c>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3</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t="s">
        <v>362</v>
      </c>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！この区分（８項目）から３つ以上の取組が選択されていません。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t="s">
        <v>2491</v>
      </c>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t="s">
        <v>2491</v>
      </c>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！この区分（４項目）から２つ以上の取組が選択されていません。</v>
      </c>
      <c r="AN90" s="804"/>
      <c r="AO90" s="804"/>
      <c r="AP90" s="804"/>
      <c r="AQ90" s="804"/>
      <c r="AR90" s="804"/>
      <c r="AS90" s="804"/>
      <c r="AT90" s="804"/>
      <c r="AU90" s="804"/>
      <c r="AV90" s="804"/>
      <c r="AW90" s="804"/>
      <c r="AX90" s="805"/>
      <c r="AY90" s="247"/>
      <c r="AZ90" s="12"/>
      <c r="BA90" s="815">
        <f>COUNTIF(E90:F93, "✓")+COUNTIF(E90:F93, "誓約")</f>
        <v>2</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t="s">
        <v>362</v>
      </c>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v>
      </c>
      <c r="AL96" s="15"/>
      <c r="AY96" s="96"/>
    </row>
    <row r="97" spans="1:56" s="96" customFormat="1" ht="29.25" customHeight="1">
      <c r="A97" s="334"/>
      <c r="B97" s="793" t="s">
        <v>152</v>
      </c>
      <c r="C97" s="794"/>
      <c r="D97" s="794"/>
      <c r="E97" s="795" t="b">
        <v>0</v>
      </c>
      <c r="F97" s="398" t="s">
        <v>2491</v>
      </c>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2"/>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v>8</v>
      </c>
      <c r="F122" s="776"/>
      <c r="G122" s="370" t="s">
        <v>181</v>
      </c>
      <c r="H122" s="775">
        <v>4</v>
      </c>
      <c r="I122" s="776"/>
      <c r="J122" s="370" t="s">
        <v>182</v>
      </c>
      <c r="K122" s="775">
        <v>1</v>
      </c>
      <c r="L122" s="776"/>
      <c r="M122" s="370" t="s">
        <v>183</v>
      </c>
      <c r="N122" s="352"/>
      <c r="O122" s="777" t="s">
        <v>53</v>
      </c>
      <c r="P122" s="777"/>
      <c r="Q122" s="777"/>
      <c r="R122" s="778" t="str">
        <f>IF(H6="","",H6)</f>
        <v>○○ケアサービス</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代表取締役</v>
      </c>
      <c r="U123" s="752"/>
      <c r="V123" s="752"/>
      <c r="W123" s="752"/>
      <c r="X123" s="752"/>
      <c r="Y123" s="753" t="s">
        <v>21</v>
      </c>
      <c r="Z123" s="753"/>
      <c r="AA123" s="752" t="str">
        <f>IF(基本情報入力シート!L21="", "", 基本情報入力シート!L21)</f>
        <v>厚労花子</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○○ケアサービス</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19561158</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2</v>
      </c>
      <c r="AK5" s="514"/>
      <c r="AL5" s="514"/>
      <c r="AM5" s="514"/>
      <c r="AN5" s="514"/>
      <c r="AO5" s="515"/>
      <c r="AP5" s="516"/>
      <c r="AR5" s="515"/>
      <c r="BK5" s="100"/>
      <c r="BL5"/>
      <c r="BM5"/>
      <c r="BN5"/>
      <c r="BO5"/>
    </row>
    <row r="6" spans="1:68" ht="35.25" customHeight="1" thickBot="1">
      <c r="A6" s="432"/>
      <c r="B6" s="911" t="s">
        <v>221</v>
      </c>
      <c r="C6" s="912"/>
      <c r="D6" s="912"/>
      <c r="E6" s="912"/>
      <c r="F6" s="912"/>
      <c r="G6" s="912"/>
      <c r="H6" s="912"/>
      <c r="I6" s="912"/>
      <c r="J6" s="912"/>
      <c r="K6" s="913"/>
      <c r="L6" s="914">
        <f>IFERROR(SUM(AC:AC),"")</f>
        <v>6585508</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5"/>
      <c r="AL6" s="515"/>
      <c r="AM6" s="515"/>
      <c r="AN6" s="515"/>
      <c r="AO6" s="515"/>
      <c r="AP6" s="516"/>
      <c r="AR6" s="515"/>
      <c r="AU6" s="517"/>
      <c r="AV6" s="517"/>
      <c r="AW6" s="517"/>
      <c r="AX6" s="910"/>
      <c r="AY6" s="910"/>
      <c r="AZ6" s="910"/>
      <c r="BA6" s="910"/>
      <c r="BB6" s="910"/>
      <c r="BC6" s="910"/>
      <c r="BD6" s="910"/>
      <c r="BE6" s="910"/>
      <c r="BF6" s="910"/>
      <c r="BG6" s="910"/>
      <c r="BH6" s="910"/>
      <c r="BI6" s="910"/>
      <c r="BJ6" s="518"/>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19"/>
      <c r="AZ8" s="907"/>
      <c r="BA8" s="907"/>
      <c r="BB8" s="907"/>
      <c r="BC8" s="907"/>
      <c r="BD8" s="907"/>
      <c r="BE8" s="907"/>
      <c r="BF8" s="519"/>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v>
      </c>
      <c r="AD9" s="909"/>
      <c r="AE9" s="441" t="str">
        <f>IF(D3="", "", IFERROR(IF(COUNTIF(AQ:AQ,"未入力")=0,"○","×"),""))</f>
        <v>○</v>
      </c>
      <c r="AF9" s="441" t="str">
        <f>IF(D3="", "", IFERROR(IF(COUNTIF(AS:AS,"未入力")=0,"○","×"),""))</f>
        <v>○</v>
      </c>
      <c r="AG9" s="908" t="str">
        <f>IF(D3="", "", IFERROR(IF(COUNTIF(AW:AW,"未入力")=0,"○","×"),""))</f>
        <v>○</v>
      </c>
      <c r="AH9" s="909"/>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○○ケアサービス</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2</v>
      </c>
      <c r="AK5" s="514"/>
      <c r="AL5" s="514"/>
      <c r="AM5" s="514"/>
      <c r="AN5" s="514"/>
      <c r="AO5" s="515"/>
      <c r="AP5" s="516"/>
      <c r="AQ5" s="516"/>
      <c r="AS5" s="515"/>
      <c r="BO5" s="100"/>
      <c r="BP5"/>
      <c r="BQ5"/>
      <c r="BR5"/>
      <c r="BS5"/>
    </row>
    <row r="6" spans="1:72" ht="35.25" customHeight="1" thickBot="1">
      <c r="A6" s="976" t="s">
        <v>219</v>
      </c>
      <c r="B6" s="977"/>
      <c r="C6" s="977"/>
      <c r="D6" s="977"/>
      <c r="E6" s="977"/>
      <c r="F6" s="977"/>
      <c r="G6" s="977"/>
      <c r="H6" s="977"/>
      <c r="I6" s="977"/>
      <c r="J6" s="978"/>
      <c r="K6" s="471">
        <f>IFERROR(SUM($AB:$AB),"")</f>
        <v>124721850</v>
      </c>
      <c r="L6" s="975">
        <f>IFERROR(SUMIF($AN$12:$AN$111,"加算対象",$AB12:$AB111),"")</f>
        <v>122616620</v>
      </c>
      <c r="M6" s="975"/>
      <c r="N6" s="472">
        <f>IFERROR(SUMIF($AN$12:$AN$111,"加算対象外",$AB12:$AB111),"")</f>
        <v>2105230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1</v>
      </c>
      <c r="AK6" s="515"/>
      <c r="AL6" s="515"/>
      <c r="AM6" s="515"/>
      <c r="AN6" s="515"/>
      <c r="AO6" s="515"/>
      <c r="AP6" s="516"/>
      <c r="AQ6" s="516"/>
      <c r="AS6" s="515"/>
      <c r="AV6" s="517"/>
      <c r="AW6" s="517"/>
      <c r="AX6" s="517"/>
      <c r="AY6" s="910"/>
      <c r="AZ6" s="910"/>
      <c r="BA6" s="910"/>
      <c r="BB6" s="910"/>
      <c r="BC6" s="910"/>
      <c r="BD6" s="910"/>
      <c r="BE6" s="910"/>
      <c r="BF6" s="910"/>
      <c r="BG6" s="910"/>
      <c r="BH6" s="910"/>
      <c r="BI6" s="910"/>
      <c r="BJ6" s="910"/>
      <c r="BK6" s="910"/>
      <c r="BL6" s="910"/>
      <c r="BM6" s="910"/>
      <c r="BN6" s="518"/>
      <c r="BO6" s="910"/>
      <c r="BP6" s="910"/>
      <c r="BQ6" s="910"/>
      <c r="BR6" s="910"/>
      <c r="BS6" s="910"/>
    </row>
    <row r="7" spans="1:72" ht="35.25" customHeight="1" thickBot="1">
      <c r="A7" s="473"/>
      <c r="B7" s="979" t="s">
        <v>221</v>
      </c>
      <c r="C7" s="980"/>
      <c r="D7" s="980"/>
      <c r="E7" s="980"/>
      <c r="F7" s="980"/>
      <c r="G7" s="980"/>
      <c r="H7" s="980"/>
      <c r="I7" s="980"/>
      <c r="J7" s="981"/>
      <c r="K7" s="471">
        <f>IFERROR(SUM($AC:$AC),"")</f>
        <v>40700410</v>
      </c>
      <c r="L7" s="975">
        <f>IFERROR(SUMIF($AN$12:$AN$111,"加算対象",$AC12:$AC111),"")</f>
        <v>40700410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19"/>
      <c r="BA8" s="907"/>
      <c r="BB8" s="907"/>
      <c r="BC8" s="907"/>
      <c r="BD8" s="907"/>
      <c r="BE8" s="907"/>
      <c r="BF8" s="907"/>
      <c r="BG8" s="907"/>
      <c r="BH8" s="907"/>
      <c r="BI8" s="907"/>
      <c r="BJ8" s="519"/>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8" t="str">
        <f>IF(D3="", "", IFERROR(IF(COUNTIF(AP12:AP111,"未入力")=0,"○","×"),""))</f>
        <v>○</v>
      </c>
      <c r="AD9" s="909"/>
      <c r="AE9" s="441" t="str">
        <f>IF(D3="", "", IFERROR(IF(COUNTIF(AR:AR,"未入力")=0,"○","×"),""))</f>
        <v>○</v>
      </c>
      <c r="AF9" s="441" t="str">
        <f>IF(D3="", "", IFERROR(IF(COUNTIF(AT:AT,"未入力")=0,"○","×"),""))</f>
        <v>○</v>
      </c>
      <c r="AG9" s="908" t="str">
        <f>IF(D3="", "", IFERROR(IF(COUNTIF(AX:AX,"未入力")=0,"○","×"),""))</f>
        <v>○</v>
      </c>
      <c r="AH9" s="909"/>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8" t="s">
        <v>291</v>
      </c>
      <c r="C3" s="998"/>
      <c r="D3" s="998"/>
      <c r="E3" s="998"/>
      <c r="F3" s="998"/>
      <c r="G3" s="998"/>
      <c r="H3" s="998"/>
      <c r="I3" s="998"/>
      <c r="J3" s="547"/>
    </row>
    <row r="4" spans="1:10" s="550" customFormat="1" ht="25.15" customHeight="1">
      <c r="A4" s="547"/>
      <c r="B4" s="995" t="s">
        <v>292</v>
      </c>
      <c r="C4" s="996"/>
      <c r="D4" s="996"/>
      <c r="E4" s="996"/>
      <c r="F4" s="996"/>
      <c r="G4" s="996"/>
      <c r="H4" s="996"/>
      <c r="I4" s="997"/>
      <c r="J4" s="547"/>
    </row>
    <row r="5" spans="1:10" s="550" customFormat="1" ht="25.15" customHeight="1">
      <c r="A5" s="547"/>
      <c r="B5" s="552" t="s">
        <v>293</v>
      </c>
      <c r="C5" s="995" t="s">
        <v>294</v>
      </c>
      <c r="D5" s="996"/>
      <c r="E5" s="996"/>
      <c r="F5" s="996"/>
      <c r="G5" s="996"/>
      <c r="H5" s="996"/>
      <c r="I5" s="997"/>
      <c r="J5" s="547"/>
    </row>
    <row r="6" spans="1:10" s="550" customFormat="1" ht="25.15" customHeight="1">
      <c r="A6" s="547"/>
      <c r="B6" s="552" t="s">
        <v>295</v>
      </c>
      <c r="C6" s="995" t="s">
        <v>296</v>
      </c>
      <c r="D6" s="996"/>
      <c r="E6" s="996"/>
      <c r="F6" s="996"/>
      <c r="G6" s="996"/>
      <c r="H6" s="996"/>
      <c r="I6" s="997"/>
      <c r="J6" s="547"/>
    </row>
    <row r="7" spans="1:10" s="550" customFormat="1" ht="25.15" customHeight="1">
      <c r="A7" s="547"/>
      <c r="B7" s="552" t="s">
        <v>297</v>
      </c>
      <c r="C7" s="995" t="s">
        <v>298</v>
      </c>
      <c r="D7" s="996"/>
      <c r="E7" s="996"/>
      <c r="F7" s="996"/>
      <c r="G7" s="996"/>
      <c r="H7" s="996"/>
      <c r="I7" s="997"/>
      <c r="J7" s="547"/>
    </row>
    <row r="8" spans="1:10" s="550" customFormat="1" ht="25.15" customHeight="1">
      <c r="A8" s="547"/>
      <c r="B8" s="553"/>
      <c r="C8" s="547"/>
      <c r="D8" s="554"/>
      <c r="E8" s="554"/>
      <c r="F8" s="554"/>
      <c r="G8" s="554"/>
      <c r="H8" s="554"/>
      <c r="I8" s="554"/>
      <c r="J8" s="547"/>
    </row>
    <row r="9" spans="1:10" s="550" customFormat="1" ht="36" customHeight="1">
      <c r="A9" s="547"/>
      <c r="B9" s="998" t="s">
        <v>299</v>
      </c>
      <c r="C9" s="998"/>
      <c r="D9" s="998"/>
      <c r="E9" s="998"/>
      <c r="F9" s="998"/>
      <c r="G9" s="998"/>
      <c r="H9" s="998"/>
      <c r="I9" s="998"/>
      <c r="J9" s="547"/>
    </row>
    <row r="10" spans="1:10" s="550" customFormat="1" ht="25.15" customHeight="1">
      <c r="A10" s="547"/>
      <c r="B10" s="995" t="s">
        <v>300</v>
      </c>
      <c r="C10" s="996"/>
      <c r="D10" s="996"/>
      <c r="E10" s="996"/>
      <c r="F10" s="996"/>
      <c r="G10" s="996"/>
      <c r="H10" s="996"/>
      <c r="I10" s="997"/>
      <c r="J10" s="547"/>
    </row>
    <row r="11" spans="1:10" s="550" customFormat="1" ht="56.45" customHeight="1">
      <c r="A11" s="547"/>
      <c r="B11" s="999" t="s">
        <v>301</v>
      </c>
      <c r="C11" s="992" t="s">
        <v>302</v>
      </c>
      <c r="D11" s="993"/>
      <c r="E11" s="993"/>
      <c r="F11" s="993"/>
      <c r="G11" s="993"/>
      <c r="H11" s="993"/>
      <c r="I11" s="994"/>
      <c r="J11" s="547"/>
    </row>
    <row r="12" spans="1:10" s="550" customFormat="1" ht="54.6" customHeight="1">
      <c r="A12" s="547"/>
      <c r="B12" s="999"/>
      <c r="C12" s="1000" t="s">
        <v>303</v>
      </c>
      <c r="D12" s="552" t="s">
        <v>304</v>
      </c>
      <c r="E12" s="992" t="s">
        <v>305</v>
      </c>
      <c r="F12" s="993"/>
      <c r="G12" s="993"/>
      <c r="H12" s="993"/>
      <c r="I12" s="994"/>
      <c r="J12" s="555"/>
    </row>
    <row r="13" spans="1:10" s="550" customFormat="1" ht="32.450000000000003" customHeight="1">
      <c r="A13" s="547"/>
      <c r="B13" s="999"/>
      <c r="C13" s="1001"/>
      <c r="D13" s="552" t="s">
        <v>306</v>
      </c>
      <c r="E13" s="992" t="s">
        <v>307</v>
      </c>
      <c r="F13" s="993"/>
      <c r="G13" s="993"/>
      <c r="H13" s="993"/>
      <c r="I13" s="994"/>
      <c r="J13" s="555"/>
    </row>
    <row r="14" spans="1:10" s="550" customFormat="1" ht="25.15" customHeight="1">
      <c r="A14" s="547"/>
      <c r="B14" s="552" t="s">
        <v>308</v>
      </c>
      <c r="C14" s="995" t="s">
        <v>309</v>
      </c>
      <c r="D14" s="996"/>
      <c r="E14" s="996"/>
      <c r="F14" s="996"/>
      <c r="G14" s="996"/>
      <c r="H14" s="996"/>
      <c r="I14" s="997"/>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8" t="s">
        <v>312</v>
      </c>
      <c r="B20" s="989"/>
      <c r="C20" s="566" t="s">
        <v>313</v>
      </c>
      <c r="D20" s="567" t="s">
        <v>314</v>
      </c>
      <c r="E20" s="567" t="s">
        <v>315</v>
      </c>
      <c r="F20" s="567" t="s">
        <v>316</v>
      </c>
      <c r="G20" s="563"/>
      <c r="H20" s="563"/>
      <c r="I20" s="563"/>
    </row>
    <row r="21" spans="1:10" ht="96">
      <c r="A21" s="990" t="s">
        <v>317</v>
      </c>
      <c r="B21" s="989"/>
      <c r="C21" s="568" t="s">
        <v>318</v>
      </c>
      <c r="D21" s="568" t="s">
        <v>319</v>
      </c>
      <c r="E21" s="568" t="s">
        <v>320</v>
      </c>
      <c r="F21" s="568" t="s">
        <v>321</v>
      </c>
      <c r="G21" s="563"/>
      <c r="H21" s="563"/>
      <c r="I21" s="563"/>
    </row>
    <row r="22" spans="1:10" ht="85.5">
      <c r="A22" s="990" t="s">
        <v>322</v>
      </c>
      <c r="B22" s="989"/>
      <c r="C22" s="568" t="s">
        <v>323</v>
      </c>
      <c r="D22" s="568" t="s">
        <v>324</v>
      </c>
      <c r="E22" s="568" t="s">
        <v>325</v>
      </c>
      <c r="F22" s="569" t="s">
        <v>326</v>
      </c>
      <c r="G22" s="562"/>
      <c r="H22" s="562"/>
      <c r="I22" s="562"/>
    </row>
    <row r="23" spans="1:10" ht="85.5">
      <c r="A23" s="990" t="s">
        <v>327</v>
      </c>
      <c r="B23" s="98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91" t="s">
        <v>332</v>
      </c>
      <c r="B25" s="991"/>
      <c r="C25" s="991"/>
      <c r="D25" s="991"/>
      <c r="E25" s="991"/>
      <c r="F25" s="991"/>
      <c r="G25" s="991"/>
      <c r="H25" s="991"/>
      <c r="I25" s="991"/>
    </row>
    <row r="26" spans="1:10" ht="24">
      <c r="A26" s="570" t="s">
        <v>333</v>
      </c>
      <c r="B26" s="570"/>
      <c r="C26" s="570"/>
      <c r="D26" s="570"/>
      <c r="E26" s="570"/>
      <c r="F26" s="570"/>
      <c r="G26" s="570"/>
      <c r="H26" s="570"/>
      <c r="I26" s="570"/>
    </row>
    <row r="27" spans="1:10" ht="24">
      <c r="A27" s="985" t="s">
        <v>334</v>
      </c>
      <c r="B27" s="986"/>
      <c r="C27" s="986"/>
      <c r="D27" s="986"/>
      <c r="E27" s="986"/>
      <c r="F27" s="986"/>
      <c r="G27" s="986"/>
      <c r="H27" s="986"/>
      <c r="I27" s="98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2026-04-16T00:42:48Z</dcterms:created>
  <dcterms:modified xsi:type="dcterms:W3CDTF">2026-04-24T05:54:11Z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